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-my.sharepoint.com/personal/jhawk4_emory_edu/Documents/Administrative Things/"/>
    </mc:Choice>
  </mc:AlternateContent>
  <xr:revisionPtr revIDLastSave="0" documentId="8_{2F08DD80-EC4B-47C2-B81A-C1F8AE2470EF}" xr6:coauthVersionLast="47" xr6:coauthVersionMax="47" xr10:uidLastSave="{00000000-0000-0000-0000-000000000000}"/>
  <bookViews>
    <workbookView xWindow="33495" yWindow="2070" windowWidth="31800" windowHeight="12225" xr2:uid="{00000000-000D-0000-FFFF-FFFF00000000}"/>
  </bookViews>
  <sheets>
    <sheet name="Budget Sheet" sheetId="1" r:id="rId1"/>
    <sheet name="Salary Work" sheetId="2" r:id="rId2"/>
  </sheets>
  <definedNames>
    <definedName name="CAP">'Budget Sheet'!$M$16</definedName>
    <definedName name="_xlnm.Print_Area" localSheetId="0">'Budget Sheet'!$A$5:$M$52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4" i="2"/>
  <c r="E3" i="2"/>
  <c r="F3" i="2" s="1"/>
  <c r="F5" i="2" s="1"/>
  <c r="F22" i="1" s="1"/>
  <c r="B23" i="2"/>
  <c r="I22" i="1"/>
  <c r="I29" i="1" s="1"/>
  <c r="C8" i="2"/>
  <c r="C12" i="2"/>
  <c r="C16" i="2" s="1"/>
  <c r="C20" i="2" s="1"/>
  <c r="G22" i="1"/>
  <c r="E27" i="2"/>
  <c r="E28" i="2"/>
  <c r="E23" i="2"/>
  <c r="E24" i="2" s="1"/>
  <c r="E19" i="2"/>
  <c r="E20" i="2"/>
  <c r="E15" i="2"/>
  <c r="E16" i="2"/>
  <c r="E11" i="2"/>
  <c r="E12" i="2"/>
  <c r="F12" i="2" s="1"/>
  <c r="F13" i="2" s="1"/>
  <c r="E7" i="2"/>
  <c r="F7" i="2" s="1"/>
  <c r="F9" i="2" s="1"/>
  <c r="I45" i="1"/>
  <c r="J46" i="1"/>
  <c r="J37" i="1"/>
  <c r="H6" i="1"/>
  <c r="B27" i="2"/>
  <c r="B19" i="2"/>
  <c r="B15" i="2"/>
  <c r="B11" i="2"/>
  <c r="B7" i="2"/>
  <c r="B3" i="2"/>
  <c r="E4" i="2"/>
  <c r="L29" i="1"/>
  <c r="K29" i="1"/>
  <c r="M29" i="1"/>
  <c r="H29" i="1"/>
  <c r="C7" i="2"/>
  <c r="C11" i="2"/>
  <c r="C15" i="2"/>
  <c r="C19" i="2"/>
  <c r="C23" i="2"/>
  <c r="F23" i="2" s="1"/>
  <c r="F4" i="2"/>
  <c r="E8" i="2"/>
  <c r="F8" i="2"/>
  <c r="F15" i="2"/>
  <c r="F19" i="2"/>
  <c r="F11" i="2"/>
  <c r="C27" i="2"/>
  <c r="F27" i="2" s="1"/>
  <c r="C24" i="2" l="1"/>
  <c r="C28" i="2" s="1"/>
  <c r="F28" i="2" s="1"/>
  <c r="F29" i="2" s="1"/>
  <c r="F20" i="2"/>
  <c r="F21" i="2" s="1"/>
  <c r="F16" i="2"/>
  <c r="F17" i="2" s="1"/>
  <c r="J22" i="1"/>
  <c r="J29" i="1" s="1"/>
  <c r="J41" i="1" s="1"/>
  <c r="J48" i="1" l="1"/>
  <c r="J47" i="1"/>
  <c r="J50" i="1" s="1"/>
  <c r="F24" i="2"/>
  <c r="F25" i="2" s="1"/>
  <c r="J49" i="1" l="1"/>
  <c r="J51" i="1"/>
</calcChain>
</file>

<file path=xl/sharedStrings.xml><?xml version="1.0" encoding="utf-8"?>
<sst xmlns="http://schemas.openxmlformats.org/spreadsheetml/2006/main" count="72" uniqueCount="51">
  <si>
    <t>Name</t>
  </si>
  <si>
    <t>%</t>
  </si>
  <si>
    <t>Effort</t>
  </si>
  <si>
    <t>Base</t>
  </si>
  <si>
    <t>Salary</t>
  </si>
  <si>
    <t>Requested</t>
  </si>
  <si>
    <t>Fringes</t>
  </si>
  <si>
    <t>Start Date</t>
  </si>
  <si>
    <t>Year 1</t>
  </si>
  <si>
    <t>months @</t>
  </si>
  <si>
    <t>Inflated</t>
  </si>
  <si>
    <t>Total Personel w/ PI</t>
  </si>
  <si>
    <t>Other</t>
  </si>
  <si>
    <t>Subtotal, Direct Costs</t>
  </si>
  <si>
    <t>Consortium/Contractual</t>
  </si>
  <si>
    <t>Direct Costs</t>
  </si>
  <si>
    <t>Indirect Costs</t>
  </si>
  <si>
    <t>Total Direct Costs</t>
  </si>
  <si>
    <t>[Indirect Cost Base]</t>
  </si>
  <si>
    <t>Grand Total</t>
  </si>
  <si>
    <r>
      <t>Indirect Rate</t>
    </r>
    <r>
      <rPr>
        <sz val="10"/>
        <rFont val="Arial"/>
      </rPr>
      <t xml:space="preserve"> ============================&gt;</t>
    </r>
  </si>
  <si>
    <r>
      <t>Inflated Salary</t>
    </r>
    <r>
      <rPr>
        <sz val="10"/>
        <rFont val="Arial"/>
      </rPr>
      <t>============&gt; Use 3% Increase by # of Months</t>
    </r>
  </si>
  <si>
    <t>Rates:</t>
  </si>
  <si>
    <t>@</t>
  </si>
  <si>
    <t xml:space="preserve">Salary Inflation </t>
  </si>
  <si>
    <t>Todays Date</t>
  </si>
  <si>
    <r>
      <t>Fringe Rate</t>
    </r>
    <r>
      <rPr>
        <sz val="10"/>
        <rFont val="Arial"/>
      </rPr>
      <t xml:space="preserve"> ============================&gt;</t>
    </r>
  </si>
  <si>
    <t>Subtotal, Consortium/Contractual</t>
  </si>
  <si>
    <t xml:space="preserve">   PROPOSAL BUDGET WORKSHEET</t>
  </si>
  <si>
    <t>Pers Mo</t>
  </si>
  <si>
    <t>NIH CAP</t>
  </si>
  <si>
    <t>FOR PEDIATRICS/INTRADEPARTMENTAL USE ONLY</t>
  </si>
  <si>
    <t>Prime and Subcontract Direct Costs Only</t>
  </si>
  <si>
    <t>Original salary inflated by 3% first row, another 3% 2nd row</t>
  </si>
  <si>
    <t>Personnel:</t>
  </si>
  <si>
    <t>Role</t>
  </si>
  <si>
    <t>Title of Project: Atlanta Pediatric Scholars Program</t>
  </si>
  <si>
    <t>PI:  Dr. Lucky Jain</t>
  </si>
  <si>
    <t>Research and Career Development Costs for Scholars</t>
  </si>
  <si>
    <t>Scholar #1</t>
  </si>
  <si>
    <t xml:space="preserve">Institutional Commitment </t>
  </si>
  <si>
    <t>Fringe Benefits</t>
  </si>
  <si>
    <t>Total Institutional Commitment</t>
  </si>
  <si>
    <t xml:space="preserve">Total Requested </t>
  </si>
  <si>
    <t xml:space="preserve"> TBN</t>
  </si>
  <si>
    <t xml:space="preserve">Laboratory   Supplies </t>
  </si>
  <si>
    <t>Lab Tech</t>
  </si>
  <si>
    <t>Core charges</t>
  </si>
  <si>
    <t xml:space="preserve">Travel </t>
  </si>
  <si>
    <t>https://grants.nih.gov/grants/guide/rfa-files/RFA-HD-21-017.html</t>
  </si>
  <si>
    <t>fringe may vary for  Peds Institute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</si>
</sst>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"/>
  </numFmts>
  <fonts count="26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name val="Bodoni MT"/>
      <family val="1"/>
    </font>
    <font>
      <sz val="20"/>
      <name val="Bodoni MT"/>
      <family val="1"/>
    </font>
    <font>
      <b/>
      <u/>
      <sz val="12"/>
      <name val="Bodoni MT"/>
      <family val="1"/>
    </font>
    <font>
      <sz val="10"/>
      <name val="Bodoni MT"/>
      <family val="1"/>
    </font>
    <font>
      <b/>
      <sz val="10"/>
      <name val="Bodoni MT"/>
      <family val="1"/>
    </font>
    <font>
      <b/>
      <sz val="11"/>
      <name val="Bodoni MT"/>
      <family val="1"/>
    </font>
    <font>
      <sz val="10"/>
      <name val="Arial"/>
      <family val="2"/>
    </font>
    <font>
      <i/>
      <sz val="10"/>
      <name val="Bodoni MT"/>
      <family val="1"/>
    </font>
    <font>
      <sz val="10"/>
      <name val="Arial"/>
      <family val="2"/>
    </font>
    <font>
      <b/>
      <i/>
      <u/>
      <sz val="10"/>
      <name val="Arial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1" fontId="0" fillId="0" borderId="0" xfId="0" applyNumberFormat="1" applyBorder="1"/>
    <xf numFmtId="41" fontId="0" fillId="0" borderId="5" xfId="0" applyNumberFormat="1" applyBorder="1"/>
    <xf numFmtId="41" fontId="0" fillId="0" borderId="2" xfId="0" applyNumberFormat="1" applyBorder="1"/>
    <xf numFmtId="41" fontId="0" fillId="0" borderId="7" xfId="0" applyNumberFormat="1" applyBorder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41" fontId="3" fillId="0" borderId="0" xfId="0" applyNumberFormat="1" applyFont="1" applyAlignment="1">
      <alignment horizontal="left"/>
    </xf>
    <xf numFmtId="41" fontId="3" fillId="0" borderId="0" xfId="0" applyNumberFormat="1" applyFont="1"/>
    <xf numFmtId="41" fontId="2" fillId="0" borderId="5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1" fontId="0" fillId="0" borderId="0" xfId="0" applyNumberFormat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43" fontId="0" fillId="0" borderId="0" xfId="0" applyNumberFormat="1"/>
    <xf numFmtId="0" fontId="3" fillId="0" borderId="2" xfId="0" applyFont="1" applyBorder="1" applyAlignment="1">
      <alignment horizontal="left"/>
    </xf>
    <xf numFmtId="165" fontId="0" fillId="0" borderId="0" xfId="1" applyNumberFormat="1" applyFont="1"/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6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 applyFill="1"/>
    <xf numFmtId="41" fontId="0" fillId="0" borderId="10" xfId="0" applyNumberFormat="1" applyBorder="1"/>
    <xf numFmtId="14" fontId="3" fillId="0" borderId="0" xfId="0" applyNumberFormat="1" applyFont="1"/>
    <xf numFmtId="0" fontId="3" fillId="0" borderId="0" xfId="0" applyFont="1" applyAlignment="1">
      <alignment horizontal="right"/>
    </xf>
    <xf numFmtId="165" fontId="3" fillId="0" borderId="0" xfId="1" applyNumberFormat="1" applyFont="1"/>
    <xf numFmtId="43" fontId="3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43" fontId="12" fillId="0" borderId="0" xfId="0" applyNumberFormat="1" applyFont="1"/>
    <xf numFmtId="41" fontId="12" fillId="0" borderId="0" xfId="0" applyNumberFormat="1" applyFont="1"/>
    <xf numFmtId="0" fontId="9" fillId="0" borderId="0" xfId="0" applyFont="1" applyFill="1" applyAlignment="1">
      <alignment horizontal="left"/>
    </xf>
    <xf numFmtId="10" fontId="0" fillId="0" borderId="0" xfId="0" applyNumberFormat="1" applyFill="1"/>
    <xf numFmtId="164" fontId="0" fillId="0" borderId="0" xfId="0" applyNumberFormat="1" applyFill="1"/>
    <xf numFmtId="0" fontId="8" fillId="0" borderId="0" xfId="0" applyFont="1" applyAlignment="1">
      <alignment horizontal="center" wrapText="1"/>
    </xf>
    <xf numFmtId="165" fontId="3" fillId="0" borderId="0" xfId="1" applyNumberFormat="1" applyFont="1" applyBorder="1"/>
    <xf numFmtId="165" fontId="0" fillId="0" borderId="0" xfId="1" applyNumberFormat="1" applyFont="1" applyFill="1" applyBorder="1"/>
    <xf numFmtId="10" fontId="0" fillId="0" borderId="0" xfId="0" applyNumberFormat="1" applyBorder="1"/>
    <xf numFmtId="10" fontId="0" fillId="0" borderId="0" xfId="1" applyNumberFormat="1" applyFont="1" applyBorder="1"/>
    <xf numFmtId="10" fontId="0" fillId="0" borderId="2" xfId="1" applyNumberFormat="1" applyFont="1" applyBorder="1"/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164" fontId="0" fillId="0" borderId="0" xfId="0" applyNumberFormat="1" applyBorder="1"/>
    <xf numFmtId="0" fontId="0" fillId="0" borderId="13" xfId="0" applyBorder="1"/>
    <xf numFmtId="165" fontId="0" fillId="0" borderId="13" xfId="1" applyNumberFormat="1" applyFont="1" applyBorder="1"/>
    <xf numFmtId="165" fontId="3" fillId="0" borderId="13" xfId="1" applyNumberFormat="1" applyFont="1" applyBorder="1"/>
    <xf numFmtId="0" fontId="3" fillId="2" borderId="0" xfId="0" applyFont="1" applyFill="1"/>
    <xf numFmtId="0" fontId="0" fillId="2" borderId="0" xfId="0" applyFill="1"/>
    <xf numFmtId="10" fontId="0" fillId="2" borderId="2" xfId="0" applyNumberFormat="1" applyFill="1" applyBorder="1"/>
    <xf numFmtId="164" fontId="0" fillId="2" borderId="2" xfId="0" applyNumberFormat="1" applyFill="1" applyBorder="1"/>
    <xf numFmtId="0" fontId="5" fillId="2" borderId="0" xfId="0" applyFont="1" applyFill="1"/>
    <xf numFmtId="166" fontId="0" fillId="2" borderId="0" xfId="0" applyNumberFormat="1" applyFill="1"/>
    <xf numFmtId="165" fontId="19" fillId="3" borderId="0" xfId="1" applyNumberFormat="1" applyFont="1" applyFill="1"/>
    <xf numFmtId="165" fontId="19" fillId="4" borderId="0" xfId="1" applyNumberFormat="1" applyFont="1" applyFill="1" applyBorder="1"/>
    <xf numFmtId="165" fontId="19" fillId="4" borderId="2" xfId="1" applyNumberFormat="1" applyFont="1" applyFill="1" applyBorder="1"/>
    <xf numFmtId="0" fontId="15" fillId="0" borderId="0" xfId="0" applyFont="1"/>
    <xf numFmtId="41" fontId="17" fillId="0" borderId="0" xfId="0" applyNumberFormat="1" applyFont="1"/>
    <xf numFmtId="0" fontId="17" fillId="0" borderId="0" xfId="0" applyFont="1"/>
    <xf numFmtId="41" fontId="18" fillId="0" borderId="0" xfId="0" applyNumberFormat="1" applyFont="1"/>
    <xf numFmtId="0" fontId="15" fillId="0" borderId="14" xfId="0" applyFont="1" applyBorder="1"/>
    <xf numFmtId="0" fontId="16" fillId="0" borderId="11" xfId="0" applyFont="1" applyBorder="1"/>
    <xf numFmtId="41" fontId="17" fillId="0" borderId="15" xfId="0" applyNumberFormat="1" applyFont="1" applyBorder="1" applyAlignment="1">
      <alignment horizontal="left"/>
    </xf>
    <xf numFmtId="0" fontId="16" fillId="0" borderId="13" xfId="0" applyFont="1" applyBorder="1"/>
    <xf numFmtId="41" fontId="0" fillId="0" borderId="1" xfId="0" applyNumberFormat="1" applyBorder="1"/>
    <xf numFmtId="165" fontId="0" fillId="0" borderId="1" xfId="1" applyNumberFormat="1" applyFont="1" applyBorder="1"/>
    <xf numFmtId="0" fontId="0" fillId="0" borderId="7" xfId="0" applyBorder="1"/>
    <xf numFmtId="0" fontId="9" fillId="0" borderId="0" xfId="0" applyFont="1" applyAlignment="1">
      <alignment horizontal="left"/>
    </xf>
    <xf numFmtId="41" fontId="20" fillId="0" borderId="0" xfId="0" applyNumberFormat="1" applyFont="1"/>
    <xf numFmtId="41" fontId="6" fillId="0" borderId="0" xfId="0" applyNumberFormat="1" applyFont="1"/>
    <xf numFmtId="165" fontId="6" fillId="0" borderId="0" xfId="1" applyNumberFormat="1" applyFont="1"/>
    <xf numFmtId="41" fontId="6" fillId="0" borderId="0" xfId="0" applyNumberFormat="1" applyFont="1" applyAlignment="1">
      <alignment horizontal="left"/>
    </xf>
    <xf numFmtId="43" fontId="6" fillId="0" borderId="0" xfId="0" applyNumberFormat="1" applyFont="1"/>
    <xf numFmtId="0" fontId="6" fillId="0" borderId="0" xfId="0" applyFont="1"/>
    <xf numFmtId="0" fontId="4" fillId="0" borderId="8" xfId="0" applyFont="1" applyBorder="1"/>
    <xf numFmtId="0" fontId="15" fillId="0" borderId="11" xfId="0" applyFont="1" applyBorder="1"/>
    <xf numFmtId="41" fontId="17" fillId="0" borderId="13" xfId="0" applyNumberFormat="1" applyFont="1" applyBorder="1" applyAlignment="1">
      <alignment horizontal="left"/>
    </xf>
    <xf numFmtId="0" fontId="24" fillId="0" borderId="0" xfId="0" applyFont="1"/>
    <xf numFmtId="0" fontId="23" fillId="0" borderId="0" xfId="2"/>
    <xf numFmtId="0" fontId="4" fillId="0" borderId="0" xfId="0" applyFont="1" applyFill="1"/>
    <xf numFmtId="165" fontId="21" fillId="0" borderId="0" xfId="1" applyNumberFormat="1" applyFont="1" applyFill="1"/>
    <xf numFmtId="165" fontId="19" fillId="0" borderId="0" xfId="1" applyNumberFormat="1" applyFont="1" applyFill="1"/>
    <xf numFmtId="165" fontId="19" fillId="0" borderId="0" xfId="1" applyNumberFormat="1" applyFont="1" applyFill="1" applyBorder="1"/>
    <xf numFmtId="0" fontId="8" fillId="0" borderId="0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/>
    </xf>
    <xf numFmtId="0" fontId="0" fillId="5" borderId="0" xfId="0" applyFill="1" applyBorder="1"/>
    <xf numFmtId="165" fontId="21" fillId="5" borderId="0" xfId="1" applyNumberFormat="1" applyFont="1" applyFill="1" applyBorder="1"/>
    <xf numFmtId="165" fontId="21" fillId="5" borderId="2" xfId="1" applyNumberFormat="1" applyFont="1" applyFill="1" applyBorder="1"/>
    <xf numFmtId="165" fontId="21" fillId="5" borderId="0" xfId="1" applyNumberFormat="1" applyFont="1" applyFill="1"/>
    <xf numFmtId="0" fontId="22" fillId="5" borderId="0" xfId="0" applyFont="1" applyFill="1" applyBorder="1" applyAlignment="1">
      <alignment horizontal="center" wrapText="1"/>
    </xf>
    <xf numFmtId="165" fontId="3" fillId="2" borderId="0" xfId="1" applyNumberFormat="1" applyFont="1" applyFill="1" applyBorder="1"/>
    <xf numFmtId="165" fontId="19" fillId="2" borderId="0" xfId="1" applyNumberFormat="1" applyFont="1" applyFill="1" applyBorder="1"/>
    <xf numFmtId="0" fontId="4" fillId="5" borderId="9" xfId="0" applyFont="1" applyFill="1" applyBorder="1"/>
    <xf numFmtId="0" fontId="5" fillId="5" borderId="5" xfId="0" applyFont="1" applyFill="1" applyBorder="1" applyAlignment="1">
      <alignment horizontal="center" wrapText="1"/>
    </xf>
    <xf numFmtId="0" fontId="0" fillId="5" borderId="5" xfId="0" applyFill="1" applyBorder="1"/>
    <xf numFmtId="0" fontId="3" fillId="0" borderId="16" xfId="0" applyFont="1" applyBorder="1"/>
    <xf numFmtId="0" fontId="3" fillId="0" borderId="5" xfId="0" applyFont="1" applyBorder="1"/>
    <xf numFmtId="0" fontId="6" fillId="0" borderId="5" xfId="0" applyFont="1" applyBorder="1"/>
    <xf numFmtId="41" fontId="3" fillId="0" borderId="5" xfId="0" applyNumberFormat="1" applyFont="1" applyBorder="1"/>
    <xf numFmtId="0" fontId="0" fillId="0" borderId="17" xfId="0" applyBorder="1"/>
    <xf numFmtId="165" fontId="3" fillId="0" borderId="2" xfId="1" applyNumberFormat="1" applyFont="1" applyFill="1" applyBorder="1"/>
    <xf numFmtId="0" fontId="0" fillId="5" borderId="7" xfId="0" applyFill="1" applyBorder="1"/>
    <xf numFmtId="165" fontId="3" fillId="5" borderId="9" xfId="1" applyNumberFormat="1" applyFont="1" applyFill="1" applyBorder="1"/>
    <xf numFmtId="0" fontId="0" fillId="0" borderId="0" xfId="0" applyFill="1" applyBorder="1"/>
    <xf numFmtId="0" fontId="6" fillId="5" borderId="8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wrapText="1"/>
    </xf>
    <xf numFmtId="0" fontId="0" fillId="5" borderId="4" xfId="0" applyFill="1" applyBorder="1"/>
    <xf numFmtId="165" fontId="21" fillId="5" borderId="4" xfId="1" applyNumberFormat="1" applyFont="1" applyFill="1" applyBorder="1"/>
    <xf numFmtId="165" fontId="21" fillId="5" borderId="6" xfId="1" applyNumberFormat="1" applyFont="1" applyFill="1" applyBorder="1"/>
    <xf numFmtId="165" fontId="4" fillId="0" borderId="0" xfId="1" applyNumberFormat="1" applyFont="1" applyFill="1"/>
    <xf numFmtId="165" fontId="6" fillId="0" borderId="0" xfId="0" applyNumberFormat="1" applyFont="1"/>
    <xf numFmtId="43" fontId="6" fillId="0" borderId="0" xfId="1" applyNumberFormat="1" applyFont="1"/>
    <xf numFmtId="165" fontId="6" fillId="0" borderId="2" xfId="1" applyNumberFormat="1" applyFont="1" applyBorder="1"/>
    <xf numFmtId="14" fontId="3" fillId="6" borderId="0" xfId="0" applyNumberFormat="1" applyFont="1" applyFill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0" xfId="0" applyFont="1" applyAlignment="1"/>
    <xf numFmtId="0" fontId="0" fillId="0" borderId="0" xfId="0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nts.nih.gov/grants/guide/rfa-files/RFA-HD-21-01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abSelected="1" view="pageBreakPreview" topLeftCell="B1" zoomScaleNormal="100" zoomScaleSheetLayoutView="100" workbookViewId="0">
      <selection activeCell="J7" sqref="J7"/>
    </sheetView>
  </sheetViews>
  <sheetFormatPr defaultRowHeight="13.2" x14ac:dyDescent="0.25"/>
  <cols>
    <col min="1" max="2" width="16.6640625" customWidth="1"/>
    <col min="3" max="3" width="5" customWidth="1"/>
    <col min="4" max="4" width="8" customWidth="1"/>
    <col min="5" max="6" width="9.6640625" customWidth="1"/>
    <col min="7" max="7" width="8" customWidth="1"/>
    <col min="8" max="8" width="10.44140625" bestFit="1" customWidth="1"/>
    <col min="9" max="9" width="7.6640625" bestFit="1" customWidth="1"/>
    <col min="10" max="10" width="13" customWidth="1"/>
    <col min="11" max="11" width="13.109375" customWidth="1"/>
    <col min="12" max="12" width="13.77734375" customWidth="1"/>
    <col min="13" max="13" width="13.33203125" customWidth="1"/>
    <col min="15" max="15" width="12.44140625" customWidth="1"/>
    <col min="16" max="16" width="9.44140625" bestFit="1" customWidth="1"/>
    <col min="17" max="17" width="9.109375" style="4" customWidth="1"/>
    <col min="18" max="18" width="12.44140625" style="47" bestFit="1" customWidth="1"/>
    <col min="19" max="19" width="10.5546875" style="10" bestFit="1" customWidth="1"/>
  </cols>
  <sheetData>
    <row r="1" spans="1:19" s="60" customFormat="1" ht="25.8" x14ac:dyDescent="0.5">
      <c r="A1" s="147" t="s">
        <v>28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Q1" s="61"/>
      <c r="R1" s="62"/>
      <c r="S1" s="63"/>
    </row>
    <row r="2" spans="1:19" ht="21" x14ac:dyDescent="0.4">
      <c r="A2" s="149" t="s">
        <v>31</v>
      </c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9" ht="16.5" customHeight="1" x14ac:dyDescent="0.3">
      <c r="A3" s="110" t="s">
        <v>36</v>
      </c>
      <c r="B3" s="89"/>
    </row>
    <row r="4" spans="1:19" ht="16.5" customHeight="1" x14ac:dyDescent="0.3">
      <c r="A4" s="111" t="s">
        <v>49</v>
      </c>
      <c r="B4" s="89"/>
    </row>
    <row r="5" spans="1:19" ht="15.6" x14ac:dyDescent="0.3">
      <c r="A5" s="110" t="s">
        <v>37</v>
      </c>
      <c r="B5" s="91"/>
      <c r="F5" s="57" t="s">
        <v>7</v>
      </c>
      <c r="G5" s="57"/>
      <c r="H5" s="146">
        <v>45261</v>
      </c>
    </row>
    <row r="6" spans="1:19" x14ac:dyDescent="0.25">
      <c r="F6" s="57" t="s">
        <v>25</v>
      </c>
      <c r="G6" s="57"/>
      <c r="H6" s="56">
        <f ca="1">TODAY()</f>
        <v>45142</v>
      </c>
    </row>
    <row r="8" spans="1:19" x14ac:dyDescent="0.25">
      <c r="A8" s="13" t="s">
        <v>22</v>
      </c>
      <c r="B8" s="13"/>
      <c r="M8" s="15" t="s">
        <v>8</v>
      </c>
    </row>
    <row r="10" spans="1:19" x14ac:dyDescent="0.25">
      <c r="C10" s="80" t="s">
        <v>26</v>
      </c>
      <c r="D10" s="81"/>
      <c r="E10" s="81"/>
      <c r="F10" s="81"/>
      <c r="G10" s="81"/>
      <c r="H10" s="81"/>
      <c r="I10" s="136"/>
      <c r="J10" s="136"/>
      <c r="K10" s="154" t="s">
        <v>50</v>
      </c>
      <c r="L10" s="155"/>
      <c r="M10" s="82">
        <v>0.28599999999999998</v>
      </c>
    </row>
    <row r="11" spans="1:19" x14ac:dyDescent="0.25">
      <c r="I11" s="136"/>
      <c r="J11" s="136"/>
      <c r="K11" s="136"/>
      <c r="L11" s="136"/>
      <c r="M11" s="66"/>
    </row>
    <row r="12" spans="1:19" x14ac:dyDescent="0.25">
      <c r="C12" s="80" t="s">
        <v>20</v>
      </c>
      <c r="D12" s="81"/>
      <c r="E12" s="81"/>
      <c r="F12" s="81"/>
      <c r="G12" s="81"/>
      <c r="H12" s="81"/>
      <c r="I12" s="136"/>
      <c r="J12" s="136"/>
      <c r="K12" s="136"/>
      <c r="L12" s="136"/>
      <c r="M12" s="83">
        <v>0.08</v>
      </c>
    </row>
    <row r="13" spans="1:19" x14ac:dyDescent="0.25">
      <c r="I13" s="3"/>
      <c r="J13" s="3"/>
      <c r="K13" s="3"/>
      <c r="L13" s="3"/>
      <c r="M13" s="3"/>
    </row>
    <row r="14" spans="1:19" x14ac:dyDescent="0.25">
      <c r="C14" s="13" t="s">
        <v>21</v>
      </c>
    </row>
    <row r="15" spans="1:19" x14ac:dyDescent="0.25">
      <c r="M15" s="84" t="s">
        <v>30</v>
      </c>
    </row>
    <row r="16" spans="1:19" x14ac:dyDescent="0.25">
      <c r="M16" s="85">
        <v>212100</v>
      </c>
    </row>
    <row r="18" spans="1:18" x14ac:dyDescent="0.25">
      <c r="F18" s="151" t="s">
        <v>8</v>
      </c>
      <c r="G18" s="151"/>
      <c r="H18" s="152"/>
      <c r="I18" s="152"/>
      <c r="J18" s="153"/>
      <c r="K18" s="152"/>
      <c r="L18" s="152"/>
      <c r="M18" s="152"/>
    </row>
    <row r="19" spans="1:18" s="12" customFormat="1" ht="15.6" x14ac:dyDescent="0.3">
      <c r="A19" s="23" t="s">
        <v>34</v>
      </c>
      <c r="B19" s="23"/>
      <c r="C19" s="20"/>
      <c r="D19" s="20" t="s">
        <v>1</v>
      </c>
      <c r="E19" s="20" t="s">
        <v>3</v>
      </c>
      <c r="F19" s="21" t="s">
        <v>10</v>
      </c>
      <c r="G19" s="22" t="s">
        <v>1</v>
      </c>
      <c r="H19" s="22" t="s">
        <v>4</v>
      </c>
      <c r="I19" s="22"/>
      <c r="J19" s="22"/>
      <c r="K19" s="137" t="s">
        <v>4</v>
      </c>
      <c r="L19" s="117" t="s">
        <v>41</v>
      </c>
      <c r="M19" s="125"/>
    </row>
    <row r="20" spans="1:18" s="11" customFormat="1" ht="39.6" x14ac:dyDescent="0.25">
      <c r="A20" s="24" t="s">
        <v>0</v>
      </c>
      <c r="B20" s="24" t="s">
        <v>35</v>
      </c>
      <c r="C20" s="67" t="s">
        <v>29</v>
      </c>
      <c r="D20" s="24" t="s">
        <v>2</v>
      </c>
      <c r="E20" s="24" t="s">
        <v>4</v>
      </c>
      <c r="F20" s="26" t="s">
        <v>4</v>
      </c>
      <c r="G20" s="27" t="s">
        <v>2</v>
      </c>
      <c r="H20" s="27" t="s">
        <v>5</v>
      </c>
      <c r="I20" s="27" t="s">
        <v>6</v>
      </c>
      <c r="J20" s="116" t="s">
        <v>43</v>
      </c>
      <c r="K20" s="138" t="s">
        <v>40</v>
      </c>
      <c r="L20" s="122" t="s">
        <v>40</v>
      </c>
      <c r="M20" s="126" t="s">
        <v>42</v>
      </c>
    </row>
    <row r="21" spans="1:18" x14ac:dyDescent="0.25">
      <c r="F21" s="6"/>
      <c r="G21" s="70"/>
      <c r="H21" s="3"/>
      <c r="I21" s="3"/>
      <c r="J21" s="3"/>
      <c r="K21" s="139"/>
      <c r="L21" s="118"/>
      <c r="M21" s="127"/>
    </row>
    <row r="22" spans="1:18" x14ac:dyDescent="0.25">
      <c r="A22" s="64" t="s">
        <v>44</v>
      </c>
      <c r="B22" s="100" t="s">
        <v>39</v>
      </c>
      <c r="C22">
        <f>D22*12</f>
        <v>9</v>
      </c>
      <c r="D22" s="65">
        <v>0.75</v>
      </c>
      <c r="E22" s="54">
        <v>0</v>
      </c>
      <c r="F22" s="50">
        <f>IF('Salary Work'!F5&lt;CAP,'Salary Work'!F5,CAP)</f>
        <v>0</v>
      </c>
      <c r="G22" s="71">
        <f>D22</f>
        <v>0.75</v>
      </c>
      <c r="H22" s="51">
        <v>77881.61</v>
      </c>
      <c r="I22" s="51">
        <f>H22*M10</f>
        <v>22274.140459999999</v>
      </c>
      <c r="J22" s="51">
        <f>SUM(H22:I22)</f>
        <v>100155.75046</v>
      </c>
      <c r="K22" s="140"/>
      <c r="L22" s="119"/>
      <c r="M22" s="127"/>
    </row>
    <row r="23" spans="1:18" x14ac:dyDescent="0.25">
      <c r="A23" s="64"/>
      <c r="B23" s="64"/>
      <c r="D23" s="65"/>
      <c r="E23" s="54"/>
      <c r="F23" s="50"/>
      <c r="G23" s="71"/>
      <c r="H23" s="51"/>
      <c r="I23" s="51"/>
      <c r="J23" s="51"/>
      <c r="K23" s="140"/>
      <c r="L23" s="119"/>
      <c r="M23" s="127"/>
    </row>
    <row r="24" spans="1:18" x14ac:dyDescent="0.25">
      <c r="A24" s="64"/>
      <c r="B24" s="64"/>
      <c r="D24" s="65"/>
      <c r="E24" s="54"/>
      <c r="F24" s="50"/>
      <c r="G24" s="71"/>
      <c r="H24" s="51"/>
      <c r="I24" s="51"/>
      <c r="J24" s="51"/>
      <c r="K24" s="140"/>
      <c r="L24" s="119"/>
      <c r="M24" s="127"/>
    </row>
    <row r="25" spans="1:18" x14ac:dyDescent="0.25">
      <c r="A25" s="64"/>
      <c r="B25" s="64"/>
      <c r="D25" s="65"/>
      <c r="E25" s="54"/>
      <c r="F25" s="50"/>
      <c r="G25" s="71"/>
      <c r="H25" s="51"/>
      <c r="I25" s="51"/>
      <c r="J25" s="51"/>
      <c r="K25" s="140"/>
      <c r="L25" s="119"/>
      <c r="M25" s="127"/>
    </row>
    <row r="26" spans="1:18" x14ac:dyDescent="0.25">
      <c r="A26" s="64"/>
      <c r="B26" s="64"/>
      <c r="D26" s="65"/>
      <c r="E26" s="54"/>
      <c r="F26" s="50"/>
      <c r="G26" s="71"/>
      <c r="H26" s="51"/>
      <c r="I26" s="51"/>
      <c r="J26" s="51"/>
      <c r="K26" s="140"/>
      <c r="L26" s="119"/>
      <c r="M26" s="127"/>
    </row>
    <row r="27" spans="1:18" x14ac:dyDescent="0.25">
      <c r="A27" s="64"/>
      <c r="B27" s="64"/>
      <c r="D27" s="65"/>
      <c r="E27" s="54"/>
      <c r="F27" s="50"/>
      <c r="G27" s="71"/>
      <c r="H27" s="51"/>
      <c r="I27" s="51"/>
      <c r="J27" s="51"/>
      <c r="K27" s="140"/>
      <c r="L27" s="119"/>
      <c r="M27" s="127"/>
    </row>
    <row r="28" spans="1:18" x14ac:dyDescent="0.25">
      <c r="A28" s="64"/>
      <c r="B28" s="64"/>
      <c r="D28" s="65"/>
      <c r="E28" s="54"/>
      <c r="F28" s="52"/>
      <c r="G28" s="72"/>
      <c r="H28" s="53"/>
      <c r="I28" s="53"/>
      <c r="J28" s="53"/>
      <c r="K28" s="141"/>
      <c r="L28" s="120"/>
      <c r="M28" s="134"/>
    </row>
    <row r="29" spans="1:18" x14ac:dyDescent="0.25">
      <c r="A29" s="30" t="s">
        <v>11</v>
      </c>
      <c r="B29" s="30"/>
      <c r="C29" s="10"/>
      <c r="D29" s="10"/>
      <c r="E29" s="49"/>
      <c r="F29" s="49"/>
      <c r="G29" s="49"/>
      <c r="H29" s="49">
        <f t="shared" ref="H29:M29" si="0">SUM(H22:H28)</f>
        <v>77881.61</v>
      </c>
      <c r="I29" s="49">
        <f t="shared" si="0"/>
        <v>22274.140459999999</v>
      </c>
      <c r="J29" s="123">
        <f t="shared" si="0"/>
        <v>100155.75046</v>
      </c>
      <c r="K29" s="121">
        <f t="shared" si="0"/>
        <v>0</v>
      </c>
      <c r="L29" s="121">
        <f t="shared" si="0"/>
        <v>0</v>
      </c>
      <c r="M29" s="135">
        <f t="shared" si="0"/>
        <v>0</v>
      </c>
      <c r="N29" s="10"/>
      <c r="O29" s="10"/>
      <c r="P29" s="10"/>
      <c r="Q29" s="10"/>
      <c r="R29" s="10"/>
    </row>
    <row r="30" spans="1:18" x14ac:dyDescent="0.25">
      <c r="A30" s="30"/>
      <c r="B30" s="30"/>
      <c r="C30" s="10"/>
      <c r="D30" s="10"/>
      <c r="E30" s="49"/>
      <c r="F30" s="49"/>
      <c r="G30" s="49"/>
      <c r="H30" s="49"/>
      <c r="I30" s="49"/>
      <c r="J30" s="68"/>
      <c r="K30" s="49"/>
      <c r="L30" s="49"/>
      <c r="M30" s="7"/>
      <c r="N30" s="10"/>
      <c r="O30" s="10"/>
      <c r="P30" s="10"/>
      <c r="Q30" s="10"/>
      <c r="R30" s="10"/>
    </row>
    <row r="31" spans="1:18" ht="15.6" x14ac:dyDescent="0.3">
      <c r="A31" s="23" t="s">
        <v>12</v>
      </c>
      <c r="B31" s="23"/>
      <c r="C31" s="10"/>
      <c r="D31" s="10"/>
      <c r="E31" s="49"/>
      <c r="F31" s="49"/>
      <c r="G31" s="49"/>
      <c r="H31" s="49"/>
      <c r="I31" s="49"/>
      <c r="J31" s="68"/>
      <c r="K31" s="49"/>
      <c r="L31" s="49"/>
      <c r="M31" s="7"/>
      <c r="N31" s="10"/>
      <c r="O31" s="10"/>
      <c r="P31" s="10"/>
      <c r="Q31" s="10"/>
      <c r="R31" s="10"/>
    </row>
    <row r="32" spans="1:18" x14ac:dyDescent="0.25">
      <c r="A32" t="s">
        <v>38</v>
      </c>
      <c r="B32" s="49"/>
      <c r="C32" s="49"/>
      <c r="D32" s="49"/>
      <c r="E32" s="49"/>
      <c r="F32" s="49"/>
      <c r="G32" s="49"/>
      <c r="H32" s="49"/>
      <c r="I32" s="49"/>
      <c r="J32" s="124">
        <v>25000</v>
      </c>
      <c r="K32" s="49"/>
      <c r="L32" s="49"/>
      <c r="M32" s="7"/>
    </row>
    <row r="33" spans="1:19" x14ac:dyDescent="0.25">
      <c r="A33" s="14" t="s">
        <v>45</v>
      </c>
      <c r="B33" s="14"/>
      <c r="E33" s="49"/>
      <c r="F33" s="49"/>
      <c r="G33" s="49"/>
      <c r="H33" s="49"/>
      <c r="I33" s="86"/>
      <c r="J33" s="69"/>
      <c r="K33" s="114"/>
      <c r="L33" s="114"/>
      <c r="M33" s="7"/>
    </row>
    <row r="34" spans="1:19" x14ac:dyDescent="0.25">
      <c r="A34" s="14" t="s">
        <v>46</v>
      </c>
      <c r="B34" s="14"/>
      <c r="E34" s="49"/>
      <c r="F34" s="49"/>
      <c r="G34" s="49"/>
      <c r="H34" s="49"/>
      <c r="I34" s="86">
        <v>0</v>
      </c>
      <c r="J34" s="69"/>
      <c r="K34" s="114"/>
      <c r="L34" s="114"/>
      <c r="M34" s="7"/>
    </row>
    <row r="35" spans="1:19" x14ac:dyDescent="0.25">
      <c r="A35" s="14" t="s">
        <v>47</v>
      </c>
      <c r="B35" s="14"/>
      <c r="E35" s="49"/>
      <c r="F35" s="49"/>
      <c r="G35" s="49"/>
      <c r="H35" s="49"/>
      <c r="I35" s="86">
        <v>0</v>
      </c>
      <c r="J35" s="69"/>
      <c r="K35" s="114"/>
      <c r="L35" s="114"/>
      <c r="M35" s="7"/>
    </row>
    <row r="36" spans="1:19" x14ac:dyDescent="0.25">
      <c r="A36" s="14" t="s">
        <v>48</v>
      </c>
      <c r="B36" s="14"/>
      <c r="E36" s="49"/>
      <c r="F36" s="49"/>
      <c r="G36" s="49"/>
      <c r="H36" s="49"/>
      <c r="I36" s="86">
        <v>0</v>
      </c>
      <c r="J36" s="69"/>
      <c r="K36" s="114"/>
      <c r="L36" s="114"/>
      <c r="M36" s="7"/>
    </row>
    <row r="37" spans="1:19" x14ac:dyDescent="0.25">
      <c r="A37" s="14"/>
      <c r="B37" s="14"/>
      <c r="D37" s="12"/>
      <c r="E37" s="49"/>
      <c r="F37" s="49"/>
      <c r="G37" s="49"/>
      <c r="H37" s="49"/>
      <c r="I37" s="49"/>
      <c r="J37" s="124">
        <f>I33+I34+I35+I36</f>
        <v>0</v>
      </c>
      <c r="K37" s="49"/>
      <c r="L37" s="49"/>
      <c r="M37" s="7"/>
    </row>
    <row r="38" spans="1:19" x14ac:dyDescent="0.25">
      <c r="A38" s="14"/>
      <c r="B38" s="14"/>
      <c r="D38" s="112"/>
      <c r="E38" s="113"/>
      <c r="F38" s="113"/>
      <c r="G38" s="113"/>
      <c r="H38" s="54"/>
      <c r="I38" s="86"/>
      <c r="J38" s="69"/>
      <c r="K38" s="114"/>
      <c r="L38" s="142"/>
      <c r="M38" s="7"/>
    </row>
    <row r="39" spans="1:19" x14ac:dyDescent="0.25">
      <c r="A39" s="14"/>
      <c r="B39" s="14"/>
      <c r="D39" s="112"/>
      <c r="E39" s="49"/>
      <c r="F39" s="49"/>
      <c r="G39" s="49"/>
      <c r="H39" s="49"/>
      <c r="I39" s="86"/>
      <c r="J39" s="69"/>
      <c r="K39" s="114"/>
      <c r="L39" s="114"/>
      <c r="M39" s="7"/>
    </row>
    <row r="40" spans="1:19" x14ac:dyDescent="0.25">
      <c r="A40" s="30"/>
      <c r="B40" s="30"/>
      <c r="C40" s="10"/>
      <c r="D40" s="10"/>
      <c r="E40" s="49"/>
      <c r="F40" s="49"/>
      <c r="G40" s="49"/>
      <c r="H40" s="49"/>
      <c r="I40" s="49"/>
      <c r="J40" s="2"/>
      <c r="K40" s="49"/>
      <c r="L40" s="49"/>
      <c r="M40" s="99"/>
      <c r="N40" s="10"/>
      <c r="O40" s="10"/>
      <c r="P40" s="10"/>
      <c r="Q40" s="10"/>
      <c r="R40" s="10"/>
    </row>
    <row r="41" spans="1:19" x14ac:dyDescent="0.25">
      <c r="A41" s="30" t="s">
        <v>13</v>
      </c>
      <c r="B41" s="30"/>
      <c r="C41" s="10"/>
      <c r="D41" s="97"/>
      <c r="E41" s="97"/>
      <c r="F41" s="97"/>
      <c r="G41" s="97"/>
      <c r="H41" s="97"/>
      <c r="I41" s="98"/>
      <c r="J41" s="133">
        <f>SUM(J29:J39)</f>
        <v>125155.75046</v>
      </c>
      <c r="K41" s="98"/>
      <c r="L41" s="98"/>
      <c r="M41" s="99"/>
      <c r="N41" s="10"/>
      <c r="O41" s="10"/>
      <c r="P41" s="10"/>
      <c r="Q41" s="40"/>
    </row>
    <row r="42" spans="1:19" ht="13.8" thickBot="1" x14ac:dyDescent="0.3">
      <c r="A42" s="30"/>
      <c r="B42" s="30"/>
      <c r="C42" s="10"/>
      <c r="D42" s="10"/>
      <c r="E42" s="10"/>
      <c r="F42" s="10"/>
      <c r="G42" s="10"/>
      <c r="H42" s="10"/>
      <c r="I42" s="49"/>
      <c r="J42" s="79"/>
      <c r="K42" s="49"/>
      <c r="L42" s="49"/>
      <c r="M42" s="128"/>
      <c r="N42" s="10"/>
      <c r="O42" s="10"/>
      <c r="P42" s="10"/>
      <c r="Q42" s="40"/>
    </row>
    <row r="43" spans="1:19" ht="15.6" x14ac:dyDescent="0.3">
      <c r="A43" s="93" t="s">
        <v>14</v>
      </c>
      <c r="B43" s="108"/>
      <c r="C43" s="94"/>
      <c r="D43" s="94"/>
      <c r="E43" s="73"/>
      <c r="F43" s="73"/>
      <c r="G43" s="73"/>
      <c r="H43" s="73"/>
      <c r="I43" s="74"/>
      <c r="J43" s="51"/>
      <c r="K43" s="74"/>
      <c r="L43" s="74"/>
      <c r="M43" s="7"/>
    </row>
    <row r="44" spans="1:19" x14ac:dyDescent="0.25">
      <c r="A44" s="75"/>
      <c r="B44" s="3"/>
      <c r="C44" s="3" t="s">
        <v>15</v>
      </c>
      <c r="D44" s="3"/>
      <c r="E44" s="3"/>
      <c r="F44" s="3"/>
      <c r="G44" s="3"/>
      <c r="H44" s="3"/>
      <c r="I44" s="87">
        <v>0</v>
      </c>
      <c r="J44" s="51"/>
      <c r="K44" s="115"/>
      <c r="L44" s="115"/>
      <c r="M44" s="7"/>
    </row>
    <row r="45" spans="1:19" x14ac:dyDescent="0.25">
      <c r="A45" s="75"/>
      <c r="B45" s="3"/>
      <c r="C45" s="3" t="s">
        <v>16</v>
      </c>
      <c r="D45" s="3"/>
      <c r="E45" s="3" t="s">
        <v>23</v>
      </c>
      <c r="F45" s="76">
        <v>0</v>
      </c>
      <c r="G45" s="76"/>
      <c r="H45" s="3"/>
      <c r="I45" s="88">
        <f>I44*F45</f>
        <v>0</v>
      </c>
      <c r="J45" s="51"/>
      <c r="K45" s="115"/>
      <c r="L45" s="115"/>
      <c r="M45" s="7"/>
    </row>
    <row r="46" spans="1:19" ht="14.4" thickBot="1" x14ac:dyDescent="0.35">
      <c r="A46" s="95" t="s">
        <v>27</v>
      </c>
      <c r="B46" s="109"/>
      <c r="C46" s="96"/>
      <c r="D46" s="96"/>
      <c r="E46" s="96"/>
      <c r="F46" s="77"/>
      <c r="G46" s="77"/>
      <c r="H46" s="77"/>
      <c r="I46" s="78"/>
      <c r="J46" s="79">
        <f>I44+I45</f>
        <v>0</v>
      </c>
      <c r="K46" s="78"/>
      <c r="L46" s="78"/>
      <c r="M46" s="132"/>
    </row>
    <row r="47" spans="1:19" ht="13.8" x14ac:dyDescent="0.3">
      <c r="C47" s="91" t="s">
        <v>32</v>
      </c>
      <c r="I47" s="49"/>
      <c r="J47" s="51">
        <f>J41+I44</f>
        <v>125155.75046</v>
      </c>
      <c r="K47" s="49"/>
      <c r="L47" s="49"/>
      <c r="M47" s="7"/>
    </row>
    <row r="48" spans="1:19" s="13" customFormat="1" ht="14.4" x14ac:dyDescent="0.3">
      <c r="A48" s="92" t="s">
        <v>17</v>
      </c>
      <c r="B48" s="92"/>
      <c r="C48" s="31"/>
      <c r="D48" s="31"/>
      <c r="E48" s="31"/>
      <c r="F48" s="31"/>
      <c r="G48" s="31"/>
      <c r="H48" s="31"/>
      <c r="I48" s="58"/>
      <c r="J48" s="68">
        <f>J41+J46</f>
        <v>125155.75046</v>
      </c>
      <c r="K48" s="58"/>
      <c r="L48" s="58"/>
      <c r="M48" s="129"/>
      <c r="N48" s="31"/>
      <c r="O48" s="31"/>
      <c r="P48" s="31"/>
      <c r="Q48" s="30"/>
      <c r="R48" s="59"/>
      <c r="S48" s="31"/>
    </row>
    <row r="49" spans="1:19" s="106" customFormat="1" x14ac:dyDescent="0.25">
      <c r="A49" s="101"/>
      <c r="B49" s="101"/>
      <c r="C49" s="102" t="s">
        <v>18</v>
      </c>
      <c r="D49" s="102"/>
      <c r="E49" s="102"/>
      <c r="F49" s="102"/>
      <c r="G49" s="102"/>
      <c r="H49" s="102"/>
      <c r="I49" s="103"/>
      <c r="J49" s="143">
        <f>J48</f>
        <v>125155.75046</v>
      </c>
      <c r="K49" s="144"/>
      <c r="L49" s="103"/>
      <c r="M49" s="130"/>
      <c r="N49" s="102"/>
      <c r="O49" s="102"/>
      <c r="P49" s="102"/>
      <c r="Q49" s="104"/>
      <c r="R49" s="105"/>
      <c r="S49" s="102"/>
    </row>
    <row r="50" spans="1:19" ht="13.8" x14ac:dyDescent="0.3">
      <c r="A50" s="90" t="s">
        <v>16</v>
      </c>
      <c r="B50" s="90"/>
      <c r="C50" s="10"/>
      <c r="D50" s="10"/>
      <c r="E50" s="10"/>
      <c r="F50" s="18"/>
      <c r="G50" s="18"/>
      <c r="H50" s="18"/>
      <c r="I50" s="53"/>
      <c r="J50" s="145">
        <f>J47*M12</f>
        <v>10012.460036799999</v>
      </c>
      <c r="K50" s="53"/>
      <c r="L50" s="53"/>
      <c r="M50" s="99"/>
      <c r="N50" s="10"/>
      <c r="O50" s="10"/>
      <c r="P50" s="10"/>
      <c r="Q50" s="40"/>
    </row>
    <row r="51" spans="1:19" s="31" customFormat="1" ht="15.6" x14ac:dyDescent="0.3">
      <c r="A51" s="89" t="s">
        <v>19</v>
      </c>
      <c r="B51" s="89"/>
      <c r="I51" s="58"/>
      <c r="J51" s="68">
        <f>SUM(J48+J50)</f>
        <v>135168.21049679999</v>
      </c>
      <c r="K51" s="58"/>
      <c r="L51" s="58"/>
      <c r="M51" s="131"/>
      <c r="Q51" s="30"/>
      <c r="R51" s="59"/>
    </row>
    <row r="52" spans="1:19" x14ac:dyDescent="0.25">
      <c r="I52" s="49"/>
      <c r="J52" s="49"/>
      <c r="K52" s="49"/>
      <c r="L52" s="49"/>
      <c r="M52" s="49"/>
    </row>
  </sheetData>
  <sheetProtection objects="1" scenarios="1"/>
  <mergeCells count="4">
    <mergeCell ref="A1:M1"/>
    <mergeCell ref="A2:M2"/>
    <mergeCell ref="F18:M18"/>
    <mergeCell ref="K10:L10"/>
  </mergeCells>
  <phoneticPr fontId="0" type="noConversion"/>
  <hyperlinks>
    <hyperlink ref="A4" r:id="rId1" xr:uid="{00000000-0004-0000-0000-000000000000}"/>
  </hyperlinks>
  <pageMargins left="0.28000000000000003" right="0.18" top="1" bottom="1" header="0.5" footer="0.5"/>
  <pageSetup paperSize="5" scale="73" orientation="landscape" r:id="rId2"/>
  <headerFooter alignWithMargins="0">
    <oddFooter>&amp;L&amp;"Arial,Bold"Emory University Department of Pediatrics "Confidential"&amp;C&amp;D&amp;RPage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>
      <selection activeCell="B21" sqref="B21"/>
    </sheetView>
  </sheetViews>
  <sheetFormatPr defaultRowHeight="13.2" x14ac:dyDescent="0.25"/>
  <cols>
    <col min="2" max="2" width="20.44140625" customWidth="1"/>
    <col min="5" max="5" width="10.33203125" bestFit="1" customWidth="1"/>
  </cols>
  <sheetData>
    <row r="1" spans="1:6" x14ac:dyDescent="0.25">
      <c r="B1" s="2"/>
      <c r="C1" s="2"/>
      <c r="D1" s="48" t="s">
        <v>24</v>
      </c>
      <c r="E1" s="46"/>
      <c r="F1" s="18"/>
    </row>
    <row r="2" spans="1:6" x14ac:dyDescent="0.25">
      <c r="B2" s="107" t="s">
        <v>33</v>
      </c>
      <c r="C2" s="5"/>
      <c r="D2" s="35"/>
      <c r="E2" s="41"/>
      <c r="F2" s="33"/>
    </row>
    <row r="3" spans="1:6" x14ac:dyDescent="0.25">
      <c r="B3" s="9" t="str">
        <f>'Budget Sheet'!A22</f>
        <v xml:space="preserve"> TBN</v>
      </c>
      <c r="C3" s="3">
        <v>9</v>
      </c>
      <c r="D3" s="36" t="s">
        <v>9</v>
      </c>
      <c r="E3" s="42">
        <f>'Budget Sheet'!E22*1.03/12</f>
        <v>0</v>
      </c>
      <c r="F3" s="17">
        <f>E3*C3</f>
        <v>0</v>
      </c>
    </row>
    <row r="4" spans="1:6" x14ac:dyDescent="0.25">
      <c r="B4" s="6"/>
      <c r="C4" s="1">
        <f>12-C3</f>
        <v>3</v>
      </c>
      <c r="D4" s="36" t="s">
        <v>9</v>
      </c>
      <c r="E4" s="43">
        <f>E3*1.03</f>
        <v>0</v>
      </c>
      <c r="F4" s="17">
        <f>E4*C4</f>
        <v>0</v>
      </c>
    </row>
    <row r="5" spans="1:6" x14ac:dyDescent="0.25">
      <c r="B5" s="6"/>
      <c r="C5" s="3"/>
      <c r="D5" s="36"/>
      <c r="E5" s="42"/>
      <c r="F5" s="55">
        <f>SUM(F3:F4)</f>
        <v>0</v>
      </c>
    </row>
    <row r="6" spans="1:6" x14ac:dyDescent="0.25">
      <c r="B6" s="6"/>
      <c r="C6" s="3"/>
      <c r="D6" s="36"/>
      <c r="E6" s="42"/>
      <c r="F6" s="17"/>
    </row>
    <row r="7" spans="1:6" x14ac:dyDescent="0.25">
      <c r="B7" s="9">
        <f>'Budget Sheet'!A23</f>
        <v>0</v>
      </c>
      <c r="C7" s="3">
        <f>C3</f>
        <v>9</v>
      </c>
      <c r="D7" s="36" t="s">
        <v>9</v>
      </c>
      <c r="E7" s="42">
        <f>'Budget Sheet'!E23*1.03/12</f>
        <v>0</v>
      </c>
      <c r="F7" s="17">
        <f>E7*C7</f>
        <v>0</v>
      </c>
    </row>
    <row r="8" spans="1:6" x14ac:dyDescent="0.25">
      <c r="B8" s="6"/>
      <c r="C8" s="1">
        <f>C4</f>
        <v>3</v>
      </c>
      <c r="D8" s="36" t="s">
        <v>9</v>
      </c>
      <c r="E8" s="43">
        <f>E7*1.03</f>
        <v>0</v>
      </c>
      <c r="F8" s="17">
        <f>E8*C8</f>
        <v>0</v>
      </c>
    </row>
    <row r="9" spans="1:6" x14ac:dyDescent="0.25">
      <c r="A9" s="12"/>
      <c r="B9" s="28"/>
      <c r="C9" s="29"/>
      <c r="D9" s="37"/>
      <c r="E9" s="44"/>
      <c r="F9" s="55">
        <f>SUM(F7:F8)</f>
        <v>0</v>
      </c>
    </row>
    <row r="10" spans="1:6" x14ac:dyDescent="0.25">
      <c r="A10" s="11"/>
      <c r="B10" s="9"/>
      <c r="C10" s="25"/>
      <c r="D10" s="38"/>
      <c r="E10" s="45"/>
      <c r="F10" s="32"/>
    </row>
    <row r="11" spans="1:6" x14ac:dyDescent="0.25">
      <c r="B11" s="9">
        <f>'Budget Sheet'!A24</f>
        <v>0</v>
      </c>
      <c r="C11" s="3">
        <f>C7</f>
        <v>9</v>
      </c>
      <c r="D11" s="36" t="s">
        <v>9</v>
      </c>
      <c r="E11" s="42">
        <f>'Budget Sheet'!E24*1.03/12</f>
        <v>0</v>
      </c>
      <c r="F11" s="17">
        <f>E11*C11</f>
        <v>0</v>
      </c>
    </row>
    <row r="12" spans="1:6" x14ac:dyDescent="0.25">
      <c r="B12" s="6"/>
      <c r="C12" s="1">
        <f>C8</f>
        <v>3</v>
      </c>
      <c r="D12" s="36" t="s">
        <v>9</v>
      </c>
      <c r="E12" s="43">
        <f>E11*1.03</f>
        <v>0</v>
      </c>
      <c r="F12" s="17">
        <f>E12*C12</f>
        <v>0</v>
      </c>
    </row>
    <row r="13" spans="1:6" x14ac:dyDescent="0.25">
      <c r="B13" s="6"/>
      <c r="C13" s="3"/>
      <c r="D13" s="36"/>
      <c r="E13" s="42"/>
      <c r="F13" s="55">
        <f>SUM(F11:F12)</f>
        <v>0</v>
      </c>
    </row>
    <row r="14" spans="1:6" x14ac:dyDescent="0.25">
      <c r="B14" s="6"/>
      <c r="C14" s="3"/>
      <c r="D14" s="36"/>
      <c r="E14" s="42"/>
      <c r="F14" s="17"/>
    </row>
    <row r="15" spans="1:6" x14ac:dyDescent="0.25">
      <c r="B15" s="9">
        <f>'Budget Sheet'!A25</f>
        <v>0</v>
      </c>
      <c r="C15" s="3">
        <f>C11</f>
        <v>9</v>
      </c>
      <c r="D15" s="36" t="s">
        <v>9</v>
      </c>
      <c r="E15" s="42">
        <f>'Budget Sheet'!E25*1.03/12</f>
        <v>0</v>
      </c>
      <c r="F15" s="17">
        <f>E15*C15</f>
        <v>0</v>
      </c>
    </row>
    <row r="16" spans="1:6" x14ac:dyDescent="0.25">
      <c r="B16" s="6"/>
      <c r="C16" s="1">
        <f>C12</f>
        <v>3</v>
      </c>
      <c r="D16" s="36" t="s">
        <v>9</v>
      </c>
      <c r="E16" s="43">
        <f>E15*1.03</f>
        <v>0</v>
      </c>
      <c r="F16" s="17">
        <f>E16*C16</f>
        <v>0</v>
      </c>
    </row>
    <row r="17" spans="1:6" x14ac:dyDescent="0.25">
      <c r="B17" s="6"/>
      <c r="C17" s="3"/>
      <c r="D17" s="36"/>
      <c r="E17" s="42"/>
      <c r="F17" s="55">
        <f>SUM(F15:F16)</f>
        <v>0</v>
      </c>
    </row>
    <row r="18" spans="1:6" x14ac:dyDescent="0.25">
      <c r="B18" s="6"/>
      <c r="C18" s="3"/>
      <c r="D18" s="36"/>
      <c r="E18" s="42"/>
      <c r="F18" s="17"/>
    </row>
    <row r="19" spans="1:6" x14ac:dyDescent="0.25">
      <c r="B19" s="9">
        <f>'Budget Sheet'!A26</f>
        <v>0</v>
      </c>
      <c r="C19" s="3">
        <f>C15</f>
        <v>9</v>
      </c>
      <c r="D19" s="36" t="s">
        <v>9</v>
      </c>
      <c r="E19" s="42">
        <f>'Budget Sheet'!E26*1.03/12</f>
        <v>0</v>
      </c>
      <c r="F19" s="17">
        <f>E19*C19</f>
        <v>0</v>
      </c>
    </row>
    <row r="20" spans="1:6" x14ac:dyDescent="0.25">
      <c r="B20" s="6"/>
      <c r="C20" s="1">
        <f>C16</f>
        <v>3</v>
      </c>
      <c r="D20" s="36" t="s">
        <v>9</v>
      </c>
      <c r="E20" s="43">
        <f>E19*1.03</f>
        <v>0</v>
      </c>
      <c r="F20" s="17">
        <f>E20*C20</f>
        <v>0</v>
      </c>
    </row>
    <row r="21" spans="1:6" x14ac:dyDescent="0.25">
      <c r="B21" s="6"/>
      <c r="C21" s="3"/>
      <c r="D21" s="36"/>
      <c r="E21" s="42"/>
      <c r="F21" s="55">
        <f>SUM(F19:F20)</f>
        <v>0</v>
      </c>
    </row>
    <row r="22" spans="1:6" x14ac:dyDescent="0.25">
      <c r="B22" s="6"/>
      <c r="C22" s="3"/>
      <c r="D22" s="36"/>
      <c r="E22" s="42"/>
      <c r="F22" s="17"/>
    </row>
    <row r="23" spans="1:6" x14ac:dyDescent="0.25">
      <c r="A23" s="10"/>
      <c r="B23" s="9">
        <f>'Budget Sheet'!A27</f>
        <v>0</v>
      </c>
      <c r="C23" s="16">
        <f>C19</f>
        <v>9</v>
      </c>
      <c r="D23" s="36" t="s">
        <v>9</v>
      </c>
      <c r="E23" s="42">
        <f>'Budget Sheet'!E27*1.03/12</f>
        <v>0</v>
      </c>
      <c r="F23" s="17">
        <f>E23*C23</f>
        <v>0</v>
      </c>
    </row>
    <row r="24" spans="1:6" x14ac:dyDescent="0.25">
      <c r="B24" s="6"/>
      <c r="C24" s="1">
        <f>C20</f>
        <v>3</v>
      </c>
      <c r="D24" s="36" t="s">
        <v>9</v>
      </c>
      <c r="E24" s="43">
        <f>E23*1.03</f>
        <v>0</v>
      </c>
      <c r="F24" s="17">
        <f>E24*C24</f>
        <v>0</v>
      </c>
    </row>
    <row r="25" spans="1:6" x14ac:dyDescent="0.25">
      <c r="B25" s="6"/>
      <c r="C25" s="3"/>
      <c r="D25" s="36"/>
      <c r="E25" s="42"/>
      <c r="F25" s="55">
        <f>SUM(F23:F24)</f>
        <v>0</v>
      </c>
    </row>
    <row r="26" spans="1:6" x14ac:dyDescent="0.25">
      <c r="B26" s="6"/>
      <c r="C26" s="3"/>
      <c r="D26" s="36"/>
      <c r="E26" s="42"/>
      <c r="F26" s="17"/>
    </row>
    <row r="27" spans="1:6" x14ac:dyDescent="0.25">
      <c r="B27" s="9">
        <f>'Budget Sheet'!A28</f>
        <v>0</v>
      </c>
      <c r="C27" s="3">
        <f>C23</f>
        <v>9</v>
      </c>
      <c r="D27" s="36" t="s">
        <v>9</v>
      </c>
      <c r="E27" s="42">
        <f>'Budget Sheet'!E28*1.03/12</f>
        <v>0</v>
      </c>
      <c r="F27" s="17">
        <f>E27*C27</f>
        <v>0</v>
      </c>
    </row>
    <row r="28" spans="1:6" x14ac:dyDescent="0.25">
      <c r="B28" s="6"/>
      <c r="C28" s="1">
        <f>C24</f>
        <v>3</v>
      </c>
      <c r="D28" s="36" t="s">
        <v>9</v>
      </c>
      <c r="E28" s="43">
        <f>E27*1.03</f>
        <v>0</v>
      </c>
      <c r="F28" s="17">
        <f>E28*C28</f>
        <v>0</v>
      </c>
    </row>
    <row r="29" spans="1:6" x14ac:dyDescent="0.25">
      <c r="B29" s="6"/>
      <c r="C29" s="3"/>
      <c r="D29" s="36"/>
      <c r="E29" s="42"/>
      <c r="F29" s="55">
        <f>SUM(F27:F28)</f>
        <v>0</v>
      </c>
    </row>
    <row r="30" spans="1:6" x14ac:dyDescent="0.25">
      <c r="B30" s="8"/>
      <c r="C30" s="2"/>
      <c r="D30" s="39"/>
      <c r="E30" s="46"/>
      <c r="F30" s="19"/>
    </row>
    <row r="31" spans="1:6" x14ac:dyDescent="0.25">
      <c r="A31" s="10"/>
      <c r="B31" s="10"/>
      <c r="C31" s="10"/>
      <c r="D31" s="34"/>
      <c r="E31" s="42"/>
      <c r="F31" s="1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3" ma:contentTypeDescription="Create a new document." ma:contentTypeScope="" ma:versionID="21a4a421f78e609a62ee85b10173d5ce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49134ad4550ad3be083a25bf615dd249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B9432-E0CD-4B81-BDCE-ADAD264AE6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4770BE-3A02-4866-80DB-5E7A0A661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1BD89-C02A-4D99-B953-9A4E2FC75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Sheet</vt:lpstr>
      <vt:lpstr>Salary Work</vt:lpstr>
      <vt:lpstr>CAP</vt:lpstr>
      <vt:lpstr>'Budget Sheet'!Print_Area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Psychiatry</dc:creator>
  <cp:lastModifiedBy>Hawk, Julie Lollar</cp:lastModifiedBy>
  <cp:lastPrinted>2021-06-18T14:49:10Z</cp:lastPrinted>
  <dcterms:created xsi:type="dcterms:W3CDTF">2000-02-03T21:08:39Z</dcterms:created>
  <dcterms:modified xsi:type="dcterms:W3CDTF">2023-08-04T17:37:47Z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</Properties>
</file>